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10308"/>
  <workbookPr defaultThemeVersion="166925"/>
  <mc:AlternateContent xmlns:mc="http://schemas.openxmlformats.org/markup-compatibility/2006">
    <mc:Choice Requires="x15">
      <x15ac:absPath xmlns:x15ac="http://schemas.microsoft.com/office/spreadsheetml/2010/11/ac" url="/Users/uschubert/Documents/"/>
    </mc:Choice>
  </mc:AlternateContent>
  <xr:revisionPtr revIDLastSave="0" documentId="8_{D4A4F359-BE7C-1B4F-8280-E62AC6BFB79F}" xr6:coauthVersionLast="45" xr6:coauthVersionMax="45" xr10:uidLastSave="{00000000-0000-0000-0000-000000000000}"/>
  <bookViews>
    <workbookView xWindow="0" yWindow="460" windowWidth="21580" windowHeight="7980" tabRatio="817" activeTab="1" xr2:uid="{00000000-000D-0000-FFFF-FFFF00000000}"/>
  </bookViews>
  <sheets>
    <sheet name="Pufferlösung 1 (GuSCN)" sheetId="1" r:id="rId1"/>
    <sheet name="Pufferlösung 2 (GuSCN)" sheetId="2" r:id="rId2"/>
    <sheet name="Pufferlösung 3" sheetId="7" r:id="rId3"/>
    <sheet name="Pufferlösung 4" sheetId="5" r:id="rId4"/>
    <sheet name="Pufferlösung 5" sheetId="6" r:id="rId5"/>
    <sheet name="Pufferlösung 6" sheetId="4" r:id="rId6"/>
    <sheet name="Lösungen zum pH einstellen" sheetId="3" r:id="rId7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B20" i="2" l="1"/>
  <c r="B12" i="2"/>
  <c r="B14" i="6" l="1"/>
  <c r="B14" i="5"/>
  <c r="D14" i="7" l="1"/>
  <c r="B14" i="7"/>
  <c r="B13" i="7"/>
  <c r="B12" i="7"/>
  <c r="B13" i="6"/>
  <c r="B12" i="6"/>
  <c r="B12" i="5"/>
  <c r="B13" i="5"/>
  <c r="B14" i="4"/>
  <c r="D14" i="4"/>
  <c r="B12" i="4"/>
  <c r="B13" i="4"/>
  <c r="B30" i="2" l="1"/>
  <c r="B29" i="2"/>
  <c r="B28" i="2"/>
  <c r="I16" i="3"/>
  <c r="B23" i="3" s="1"/>
  <c r="E23" i="3" s="1"/>
  <c r="B9" i="3"/>
  <c r="B31" i="2"/>
  <c r="D31" i="2" s="1"/>
  <c r="B16" i="1"/>
  <c r="D16" i="1" s="1"/>
  <c r="B14" i="1"/>
  <c r="B15" i="1"/>
  <c r="B13" i="1"/>
</calcChain>
</file>

<file path=xl/sharedStrings.xml><?xml version="1.0" encoding="utf-8"?>
<sst xmlns="http://schemas.openxmlformats.org/spreadsheetml/2006/main" count="236" uniqueCount="57">
  <si>
    <t>Chemikalie</t>
  </si>
  <si>
    <t>Guanidinium thiocyanat</t>
  </si>
  <si>
    <t>Na Sarkosyl</t>
  </si>
  <si>
    <t>2-Mercaptoethanol</t>
  </si>
  <si>
    <t>Endkonzentration</t>
  </si>
  <si>
    <t>mol/L</t>
  </si>
  <si>
    <t>M</t>
  </si>
  <si>
    <t>g/mol</t>
  </si>
  <si>
    <t>Dichte</t>
  </si>
  <si>
    <t>g/mL</t>
  </si>
  <si>
    <t>CAS</t>
  </si>
  <si>
    <t>Natriumcitrat Dihydrat</t>
  </si>
  <si>
    <t>.6132-04-3</t>
  </si>
  <si>
    <t>.593-84-0</t>
  </si>
  <si>
    <t>.137-16-6</t>
  </si>
  <si>
    <t>.60-24-2</t>
  </si>
  <si>
    <t>Zielvolumen</t>
  </si>
  <si>
    <t>L</t>
  </si>
  <si>
    <t>Einwaage</t>
  </si>
  <si>
    <t>g</t>
  </si>
  <si>
    <t>mL</t>
  </si>
  <si>
    <t>Tris-Cl</t>
  </si>
  <si>
    <t>Triton</t>
  </si>
  <si>
    <t>.1185-53-1</t>
  </si>
  <si>
    <r>
      <t>EDTA-Na</t>
    </r>
    <r>
      <rPr>
        <vertAlign val="subscript"/>
        <sz val="11"/>
        <color theme="1"/>
        <rFont val="Calibri"/>
        <family val="2"/>
        <scheme val="minor"/>
      </rPr>
      <t>2</t>
    </r>
    <r>
      <rPr>
        <sz val="11"/>
        <color theme="1"/>
        <rFont val="Calibri"/>
        <family val="2"/>
        <scheme val="minor"/>
      </rPr>
      <t xml:space="preserve"> Dihydrat</t>
    </r>
  </si>
  <si>
    <t xml:space="preserve">.6381-92-6 </t>
  </si>
  <si>
    <t>.9002-93-1</t>
  </si>
  <si>
    <t>EDTA Lösung Zielvolumen</t>
  </si>
  <si>
    <t>EDTA Lösung (0,5 M, pH = 8,0)</t>
  </si>
  <si>
    <t>Tris-Cl Lösung (0,1 M, pH = 6,4)</t>
  </si>
  <si>
    <t>pH = 8,0 einstellen mit NaOH 1 M</t>
  </si>
  <si>
    <t>Tris-Cl Lösung Zielvolumen</t>
  </si>
  <si>
    <t>gewünschtes Volumen eintragen</t>
  </si>
  <si>
    <t>benötigte Masse / Volumen</t>
  </si>
  <si>
    <t>Natronlauge</t>
  </si>
  <si>
    <t>Einzuwiegene Masse</t>
  </si>
  <si>
    <t>NaOH</t>
  </si>
  <si>
    <t>Auflösen in 800 mL MilliQ (Achtung Wärmeentwicklung)</t>
  </si>
  <si>
    <t>Auffüllen auf 1 L</t>
  </si>
  <si>
    <t>Salzsäure</t>
  </si>
  <si>
    <t>d_37%</t>
  </si>
  <si>
    <t>c_37%</t>
  </si>
  <si>
    <t>HCl</t>
  </si>
  <si>
    <t>Zu verwendende Mengen</t>
  </si>
  <si>
    <t>entspr.</t>
  </si>
  <si>
    <t>pH = 6,4 einstellen mit NaOH 1 M</t>
  </si>
  <si>
    <t>Natriumchlorid</t>
  </si>
  <si>
    <t>.7647-14-5</t>
  </si>
  <si>
    <t>Dithiothreitol</t>
  </si>
  <si>
    <t>.3483-12-3</t>
  </si>
  <si>
    <t>Natriumlaurylsulfat</t>
  </si>
  <si>
    <t xml:space="preserve">.151-21-3 </t>
  </si>
  <si>
    <t>.77-86-1</t>
  </si>
  <si>
    <t>Tris</t>
  </si>
  <si>
    <t xml:space="preserve"> </t>
  </si>
  <si>
    <t>Lösen in 4/5 der Gesamtmenge MilliQ</t>
  </si>
  <si>
    <t>Auffüllen auf Gesamtmenge mit MilliQ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</si>
</sst>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vertAlign val="subscript"/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9" tint="0.39997558519241921"/>
        <bgColor indexed="64"/>
      </patternFill>
    </fill>
    <fill>
      <patternFill patternType="solid">
        <fgColor theme="8" tint="0.39997558519241921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2">
    <xf numFmtId="0" fontId="0" fillId="0" borderId="0" xfId="0"/>
    <xf numFmtId="0" fontId="0" fillId="0" borderId="0" xfId="0" applyNumberFormat="1"/>
    <xf numFmtId="0" fontId="1" fillId="0" borderId="0" xfId="0" applyFont="1"/>
    <xf numFmtId="2" fontId="0" fillId="0" borderId="0" xfId="0" applyNumberFormat="1"/>
    <xf numFmtId="0" fontId="1" fillId="2" borderId="0" xfId="0" applyFont="1" applyFill="1"/>
    <xf numFmtId="0" fontId="0" fillId="3" borderId="0" xfId="0" applyFill="1"/>
    <xf numFmtId="2" fontId="0" fillId="3" borderId="0" xfId="0" applyNumberFormat="1" applyFill="1"/>
    <xf numFmtId="10" fontId="0" fillId="0" borderId="0" xfId="0" applyNumberFormat="1"/>
    <xf numFmtId="0" fontId="0" fillId="2" borderId="0" xfId="0" applyFill="1"/>
    <xf numFmtId="0" fontId="1" fillId="3" borderId="0" xfId="0" applyFont="1" applyFill="1"/>
    <xf numFmtId="2" fontId="1" fillId="3" borderId="0" xfId="0" applyNumberFormat="1" applyFont="1" applyFill="1"/>
    <xf numFmtId="0" fontId="0" fillId="0" borderId="0" xfId="0" applyFill="1"/>
  </cellXfs>
  <cellStyles count="1"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16"/>
  <sheetViews>
    <sheetView workbookViewId="0">
      <selection activeCell="A25" sqref="A25"/>
    </sheetView>
  </sheetViews>
  <sheetFormatPr baseColWidth="10" defaultRowHeight="15" x14ac:dyDescent="0.2"/>
  <cols>
    <col min="1" max="1" width="22.83203125" customWidth="1"/>
    <col min="3" max="3" width="16.6640625" customWidth="1"/>
    <col min="4" max="4" width="6.6640625" customWidth="1"/>
    <col min="5" max="5" width="8.1640625" customWidth="1"/>
    <col min="6" max="6" width="7.6640625" customWidth="1"/>
    <col min="7" max="7" width="7.1640625" customWidth="1"/>
  </cols>
  <sheetData>
    <row r="1" spans="1:9" x14ac:dyDescent="0.2">
      <c r="A1" t="s">
        <v>0</v>
      </c>
      <c r="B1" t="s">
        <v>10</v>
      </c>
      <c r="C1" t="s">
        <v>4</v>
      </c>
      <c r="E1" t="s">
        <v>6</v>
      </c>
      <c r="G1" t="s">
        <v>8</v>
      </c>
    </row>
    <row r="3" spans="1:9" x14ac:dyDescent="0.2">
      <c r="A3" t="s">
        <v>1</v>
      </c>
      <c r="B3" t="s">
        <v>13</v>
      </c>
      <c r="C3">
        <v>4</v>
      </c>
      <c r="D3" t="s">
        <v>5</v>
      </c>
      <c r="E3">
        <v>118.16</v>
      </c>
      <c r="F3" t="s">
        <v>7</v>
      </c>
      <c r="G3">
        <v>1.29</v>
      </c>
      <c r="H3" t="s">
        <v>9</v>
      </c>
    </row>
    <row r="4" spans="1:9" x14ac:dyDescent="0.2">
      <c r="A4" t="s">
        <v>11</v>
      </c>
      <c r="B4" s="1" t="s">
        <v>12</v>
      </c>
      <c r="C4">
        <v>2.5000000000000001E-2</v>
      </c>
      <c r="D4" t="s">
        <v>5</v>
      </c>
      <c r="E4">
        <v>294.10000000000002</v>
      </c>
      <c r="F4" t="s">
        <v>7</v>
      </c>
    </row>
    <row r="5" spans="1:9" x14ac:dyDescent="0.2">
      <c r="A5" t="s">
        <v>2</v>
      </c>
      <c r="B5" s="1" t="s">
        <v>14</v>
      </c>
      <c r="C5">
        <v>0.01</v>
      </c>
      <c r="D5" t="s">
        <v>5</v>
      </c>
      <c r="E5">
        <v>293.38</v>
      </c>
      <c r="F5" t="s">
        <v>7</v>
      </c>
    </row>
    <row r="6" spans="1:9" x14ac:dyDescent="0.2">
      <c r="A6" t="s">
        <v>3</v>
      </c>
      <c r="B6" s="1" t="s">
        <v>15</v>
      </c>
      <c r="C6">
        <v>0.1</v>
      </c>
      <c r="D6" t="s">
        <v>5</v>
      </c>
      <c r="E6">
        <v>78.13</v>
      </c>
      <c r="F6" t="s">
        <v>7</v>
      </c>
      <c r="G6">
        <v>1.1200000000000001</v>
      </c>
      <c r="H6" t="s">
        <v>9</v>
      </c>
    </row>
    <row r="9" spans="1:9" x14ac:dyDescent="0.2">
      <c r="A9" s="2" t="s">
        <v>16</v>
      </c>
      <c r="B9" s="4">
        <v>10</v>
      </c>
      <c r="C9" s="2" t="s">
        <v>17</v>
      </c>
      <c r="H9" s="8"/>
      <c r="I9" t="s">
        <v>32</v>
      </c>
    </row>
    <row r="11" spans="1:9" x14ac:dyDescent="0.2">
      <c r="H11" s="5"/>
      <c r="I11" t="s">
        <v>33</v>
      </c>
    </row>
    <row r="12" spans="1:9" x14ac:dyDescent="0.2">
      <c r="B12" t="s">
        <v>18</v>
      </c>
    </row>
    <row r="13" spans="1:9" x14ac:dyDescent="0.2">
      <c r="A13" t="s">
        <v>1</v>
      </c>
      <c r="B13" s="5">
        <f>(C3*$B$9)*E3</f>
        <v>4726.3999999999996</v>
      </c>
      <c r="C13" t="s">
        <v>19</v>
      </c>
    </row>
    <row r="14" spans="1:9" x14ac:dyDescent="0.2">
      <c r="A14" t="s">
        <v>11</v>
      </c>
      <c r="B14" s="5">
        <f t="shared" ref="B14:B15" si="0">(C4*$B$9)*E4</f>
        <v>73.525000000000006</v>
      </c>
      <c r="C14" t="s">
        <v>19</v>
      </c>
    </row>
    <row r="15" spans="1:9" x14ac:dyDescent="0.2">
      <c r="A15" t="s">
        <v>2</v>
      </c>
      <c r="B15" s="5">
        <f t="shared" si="0"/>
        <v>29.338000000000001</v>
      </c>
      <c r="C15" t="s">
        <v>19</v>
      </c>
    </row>
    <row r="16" spans="1:9" x14ac:dyDescent="0.2">
      <c r="A16" t="s">
        <v>3</v>
      </c>
      <c r="B16" s="6">
        <f>(C6*$B$9)*E6</f>
        <v>78.13</v>
      </c>
      <c r="C16" t="s">
        <v>19</v>
      </c>
      <c r="D16" s="6">
        <f>B16/G6</f>
        <v>69.758928571428555</v>
      </c>
      <c r="E16" t="s">
        <v>20</v>
      </c>
    </row>
  </sheetData>
  <pageMargins left="0.7" right="0.7" top="0.78740157499999996" bottom="0.78740157499999996" header="0.3" footer="0.3"/>
  <pageSetup paperSize="9" orientation="portrait" horizontalDpi="1200" verticalDpi="12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I34"/>
  <sheetViews>
    <sheetView tabSelected="1" workbookViewId="0">
      <selection activeCell="I34" sqref="I34"/>
    </sheetView>
  </sheetViews>
  <sheetFormatPr baseColWidth="10" defaultRowHeight="15" x14ac:dyDescent="0.2"/>
  <cols>
    <col min="1" max="1" width="29.6640625" customWidth="1"/>
    <col min="3" max="3" width="16.6640625" customWidth="1"/>
    <col min="4" max="4" width="6.6640625" customWidth="1"/>
    <col min="5" max="5" width="8.1640625" customWidth="1"/>
    <col min="6" max="6" width="7.6640625" customWidth="1"/>
    <col min="7" max="7" width="7.1640625" customWidth="1"/>
    <col min="10" max="10" width="12" bestFit="1" customWidth="1"/>
  </cols>
  <sheetData>
    <row r="1" spans="1:9" x14ac:dyDescent="0.2">
      <c r="A1" t="s">
        <v>0</v>
      </c>
      <c r="B1" t="s">
        <v>10</v>
      </c>
      <c r="C1" t="s">
        <v>4</v>
      </c>
      <c r="E1" t="s">
        <v>6</v>
      </c>
      <c r="G1" t="s">
        <v>8</v>
      </c>
    </row>
    <row r="3" spans="1:9" x14ac:dyDescent="0.2">
      <c r="A3" t="s">
        <v>1</v>
      </c>
      <c r="B3" t="s">
        <v>13</v>
      </c>
      <c r="C3">
        <v>5</v>
      </c>
      <c r="D3" t="s">
        <v>5</v>
      </c>
      <c r="E3">
        <v>118.16</v>
      </c>
      <c r="F3" t="s">
        <v>7</v>
      </c>
      <c r="G3">
        <v>1.29</v>
      </c>
      <c r="H3" t="s">
        <v>9</v>
      </c>
    </row>
    <row r="4" spans="1:9" x14ac:dyDescent="0.2">
      <c r="A4" t="s">
        <v>21</v>
      </c>
      <c r="B4" s="1" t="s">
        <v>23</v>
      </c>
      <c r="C4">
        <v>0.05</v>
      </c>
      <c r="D4" t="s">
        <v>5</v>
      </c>
      <c r="E4">
        <v>157.6</v>
      </c>
      <c r="F4" t="s">
        <v>7</v>
      </c>
    </row>
    <row r="5" spans="1:9" ht="17" x14ac:dyDescent="0.25">
      <c r="A5" t="s">
        <v>24</v>
      </c>
      <c r="B5" s="1" t="s">
        <v>25</v>
      </c>
      <c r="C5">
        <v>2.1999999999999999E-2</v>
      </c>
      <c r="D5" t="s">
        <v>5</v>
      </c>
      <c r="E5">
        <v>372.24</v>
      </c>
      <c r="F5" t="s">
        <v>7</v>
      </c>
    </row>
    <row r="6" spans="1:9" x14ac:dyDescent="0.2">
      <c r="A6" t="s">
        <v>22</v>
      </c>
      <c r="B6" s="1" t="s">
        <v>26</v>
      </c>
      <c r="C6" s="7">
        <v>1.2E-2</v>
      </c>
      <c r="E6">
        <v>625</v>
      </c>
      <c r="F6" t="s">
        <v>7</v>
      </c>
      <c r="G6">
        <v>1.07</v>
      </c>
      <c r="H6" t="s">
        <v>9</v>
      </c>
    </row>
    <row r="9" spans="1:9" x14ac:dyDescent="0.2">
      <c r="A9" s="2" t="s">
        <v>31</v>
      </c>
      <c r="B9" s="4">
        <v>1</v>
      </c>
      <c r="C9" s="2" t="s">
        <v>17</v>
      </c>
    </row>
    <row r="10" spans="1:9" x14ac:dyDescent="0.2">
      <c r="A10" s="2">
        <v>0.1</v>
      </c>
      <c r="B10" t="s">
        <v>6</v>
      </c>
      <c r="H10" s="8"/>
      <c r="I10" t="s">
        <v>32</v>
      </c>
    </row>
    <row r="11" spans="1:9" x14ac:dyDescent="0.2">
      <c r="A11" s="2"/>
      <c r="B11" t="s">
        <v>18</v>
      </c>
      <c r="H11" s="8"/>
    </row>
    <row r="12" spans="1:9" x14ac:dyDescent="0.2">
      <c r="A12" t="s">
        <v>21</v>
      </c>
      <c r="B12" s="9">
        <f>A10*B9*E4</f>
        <v>15.76</v>
      </c>
      <c r="C12" s="2" t="s">
        <v>19</v>
      </c>
    </row>
    <row r="13" spans="1:9" x14ac:dyDescent="0.2">
      <c r="A13" t="s">
        <v>55</v>
      </c>
      <c r="H13" s="5"/>
      <c r="I13" t="s">
        <v>33</v>
      </c>
    </row>
    <row r="14" spans="1:9" x14ac:dyDescent="0.2">
      <c r="A14" t="s">
        <v>45</v>
      </c>
    </row>
    <row r="15" spans="1:9" x14ac:dyDescent="0.2">
      <c r="A15" t="s">
        <v>56</v>
      </c>
    </row>
    <row r="17" spans="1:5" x14ac:dyDescent="0.2">
      <c r="A17" s="2" t="s">
        <v>27</v>
      </c>
      <c r="B17" s="4">
        <v>1</v>
      </c>
      <c r="C17" s="2" t="s">
        <v>17</v>
      </c>
    </row>
    <row r="18" spans="1:5" x14ac:dyDescent="0.2">
      <c r="A18" s="2">
        <v>0.5</v>
      </c>
      <c r="B18" t="s">
        <v>6</v>
      </c>
    </row>
    <row r="19" spans="1:5" x14ac:dyDescent="0.2">
      <c r="A19" s="2"/>
      <c r="B19" t="s">
        <v>18</v>
      </c>
    </row>
    <row r="20" spans="1:5" ht="17" x14ac:dyDescent="0.25">
      <c r="A20" t="s">
        <v>24</v>
      </c>
      <c r="B20" s="9">
        <f>A18*B17*E5</f>
        <v>186.12</v>
      </c>
      <c r="C20" s="2" t="s">
        <v>19</v>
      </c>
    </row>
    <row r="21" spans="1:5" x14ac:dyDescent="0.2">
      <c r="A21" t="s">
        <v>55</v>
      </c>
    </row>
    <row r="22" spans="1:5" x14ac:dyDescent="0.2">
      <c r="A22" t="s">
        <v>30</v>
      </c>
    </row>
    <row r="23" spans="1:5" x14ac:dyDescent="0.2">
      <c r="A23" t="s">
        <v>56</v>
      </c>
    </row>
    <row r="24" spans="1:5" x14ac:dyDescent="0.2">
      <c r="A24" s="2" t="s">
        <v>16</v>
      </c>
      <c r="B24" s="4">
        <v>0.3</v>
      </c>
      <c r="C24" s="2" t="s">
        <v>17</v>
      </c>
    </row>
    <row r="27" spans="1:5" x14ac:dyDescent="0.2">
      <c r="B27" t="s">
        <v>18</v>
      </c>
    </row>
    <row r="28" spans="1:5" x14ac:dyDescent="0.2">
      <c r="A28" t="s">
        <v>1</v>
      </c>
      <c r="B28" s="6">
        <f>(C3*$B$24)*E3</f>
        <v>177.24</v>
      </c>
      <c r="C28" t="s">
        <v>19</v>
      </c>
    </row>
    <row r="29" spans="1:5" x14ac:dyDescent="0.2">
      <c r="A29" t="s">
        <v>29</v>
      </c>
      <c r="B29" s="5">
        <f>(C4*$B$24)/0.1</f>
        <v>0.15</v>
      </c>
      <c r="C29" t="s">
        <v>17</v>
      </c>
    </row>
    <row r="30" spans="1:5" x14ac:dyDescent="0.2">
      <c r="A30" t="s">
        <v>28</v>
      </c>
      <c r="B30" s="5">
        <f>(C5*$B$24)/0.5*1000</f>
        <v>13.199999999999998</v>
      </c>
      <c r="C30" t="s">
        <v>20</v>
      </c>
    </row>
    <row r="31" spans="1:5" x14ac:dyDescent="0.2">
      <c r="A31" t="s">
        <v>22</v>
      </c>
      <c r="B31" s="6">
        <f>B24*C6*1000</f>
        <v>3.6</v>
      </c>
      <c r="C31" t="s">
        <v>19</v>
      </c>
      <c r="D31" s="6">
        <f>B31/G6</f>
        <v>3.3644859813084111</v>
      </c>
      <c r="E31" t="s">
        <v>20</v>
      </c>
    </row>
    <row r="34" spans="1:1" x14ac:dyDescent="0.2">
      <c r="A34" t="s">
        <v>54</v>
      </c>
    </row>
  </sheetData>
  <pageMargins left="0.7" right="0.7" top="0.78740157499999996" bottom="0.78740157499999996" header="0.3" footer="0.3"/>
  <pageSetup paperSize="9" orientation="portrait" horizontalDpi="1200" verticalDpi="12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I24"/>
  <sheetViews>
    <sheetView workbookViewId="0">
      <selection activeCell="C5" sqref="C5"/>
    </sheetView>
  </sheetViews>
  <sheetFormatPr baseColWidth="10" defaultRowHeight="15" x14ac:dyDescent="0.2"/>
  <cols>
    <col min="1" max="1" width="22.83203125" customWidth="1"/>
    <col min="3" max="3" width="16.6640625" customWidth="1"/>
    <col min="4" max="4" width="6.6640625" customWidth="1"/>
    <col min="5" max="5" width="8.1640625" customWidth="1"/>
    <col min="6" max="6" width="7.6640625" customWidth="1"/>
    <col min="7" max="7" width="7.1640625" customWidth="1"/>
  </cols>
  <sheetData>
    <row r="1" spans="1:9" x14ac:dyDescent="0.2">
      <c r="A1" t="s">
        <v>0</v>
      </c>
      <c r="B1" t="s">
        <v>10</v>
      </c>
      <c r="C1" t="s">
        <v>4</v>
      </c>
      <c r="E1" t="s">
        <v>6</v>
      </c>
      <c r="G1" t="s">
        <v>8</v>
      </c>
    </row>
    <row r="3" spans="1:9" x14ac:dyDescent="0.2">
      <c r="A3" t="s">
        <v>46</v>
      </c>
      <c r="B3" t="s">
        <v>47</v>
      </c>
      <c r="C3">
        <v>0.15</v>
      </c>
      <c r="D3" t="s">
        <v>5</v>
      </c>
      <c r="E3">
        <v>58.44</v>
      </c>
      <c r="F3" t="s">
        <v>7</v>
      </c>
    </row>
    <row r="4" spans="1:9" x14ac:dyDescent="0.2">
      <c r="A4" t="s">
        <v>21</v>
      </c>
      <c r="B4" s="1" t="s">
        <v>23</v>
      </c>
      <c r="C4">
        <v>0.01</v>
      </c>
      <c r="D4" t="s">
        <v>5</v>
      </c>
      <c r="E4">
        <v>157.6</v>
      </c>
      <c r="F4" t="s">
        <v>7</v>
      </c>
    </row>
    <row r="5" spans="1:9" x14ac:dyDescent="0.2">
      <c r="A5" t="s">
        <v>22</v>
      </c>
      <c r="B5" s="1" t="s">
        <v>26</v>
      </c>
      <c r="C5" s="7">
        <v>2.5000000000000001E-3</v>
      </c>
      <c r="E5">
        <v>625</v>
      </c>
      <c r="F5" t="s">
        <v>7</v>
      </c>
      <c r="G5">
        <v>1.07</v>
      </c>
      <c r="H5" t="s">
        <v>9</v>
      </c>
    </row>
    <row r="8" spans="1:9" x14ac:dyDescent="0.2">
      <c r="A8" s="2" t="s">
        <v>16</v>
      </c>
      <c r="B8" s="4">
        <v>10</v>
      </c>
      <c r="C8" s="2" t="s">
        <v>17</v>
      </c>
      <c r="H8" s="8"/>
      <c r="I8" t="s">
        <v>32</v>
      </c>
    </row>
    <row r="10" spans="1:9" x14ac:dyDescent="0.2">
      <c r="H10" s="5"/>
      <c r="I10" t="s">
        <v>33</v>
      </c>
    </row>
    <row r="11" spans="1:9" x14ac:dyDescent="0.2">
      <c r="B11" t="s">
        <v>18</v>
      </c>
    </row>
    <row r="12" spans="1:9" x14ac:dyDescent="0.2">
      <c r="A12" t="s">
        <v>46</v>
      </c>
      <c r="B12" s="5">
        <f>(C3*$B$8)*E3</f>
        <v>87.66</v>
      </c>
      <c r="C12" t="s">
        <v>19</v>
      </c>
    </row>
    <row r="13" spans="1:9" x14ac:dyDescent="0.2">
      <c r="A13" t="s">
        <v>21</v>
      </c>
      <c r="B13" s="5">
        <f t="shared" ref="B13" si="0">(C4*$B$8)*E4</f>
        <v>15.76</v>
      </c>
      <c r="C13" t="s">
        <v>19</v>
      </c>
    </row>
    <row r="14" spans="1:9" x14ac:dyDescent="0.2">
      <c r="A14" t="s">
        <v>22</v>
      </c>
      <c r="B14" s="5">
        <f>C5*B8*1000*G5</f>
        <v>26.75</v>
      </c>
      <c r="C14" t="s">
        <v>19</v>
      </c>
      <c r="D14" s="5">
        <f>(C5*$B$8)*1000</f>
        <v>25</v>
      </c>
      <c r="E14" t="s">
        <v>20</v>
      </c>
    </row>
    <row r="23" spans="2:3" x14ac:dyDescent="0.2">
      <c r="B23" s="1"/>
    </row>
    <row r="24" spans="2:3" x14ac:dyDescent="0.2">
      <c r="C24" s="7"/>
    </row>
  </sheetData>
  <pageMargins left="0.7" right="0.7" top="0.78740157499999996" bottom="0.78740157499999996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I24"/>
  <sheetViews>
    <sheetView workbookViewId="0">
      <selection activeCell="B14" sqref="B14"/>
    </sheetView>
  </sheetViews>
  <sheetFormatPr baseColWidth="10" defaultRowHeight="15" x14ac:dyDescent="0.2"/>
  <cols>
    <col min="1" max="1" width="22.83203125" customWidth="1"/>
    <col min="3" max="3" width="16.6640625" customWidth="1"/>
    <col min="4" max="4" width="6.6640625" customWidth="1"/>
    <col min="5" max="5" width="8.1640625" customWidth="1"/>
    <col min="6" max="6" width="7.6640625" customWidth="1"/>
    <col min="7" max="7" width="7.1640625" customWidth="1"/>
  </cols>
  <sheetData>
    <row r="1" spans="1:9" x14ac:dyDescent="0.2">
      <c r="A1" t="s">
        <v>0</v>
      </c>
      <c r="B1" t="s">
        <v>10</v>
      </c>
      <c r="C1" t="s">
        <v>4</v>
      </c>
      <c r="E1" t="s">
        <v>6</v>
      </c>
      <c r="G1" t="s">
        <v>8</v>
      </c>
    </row>
    <row r="3" spans="1:9" x14ac:dyDescent="0.2">
      <c r="A3" t="s">
        <v>50</v>
      </c>
      <c r="B3" t="s">
        <v>51</v>
      </c>
      <c r="C3" s="7">
        <v>5.0000000000000001E-3</v>
      </c>
      <c r="E3">
        <v>288.39999999999998</v>
      </c>
      <c r="F3" t="s">
        <v>7</v>
      </c>
    </row>
    <row r="4" spans="1:9" x14ac:dyDescent="0.2">
      <c r="A4" t="s">
        <v>21</v>
      </c>
      <c r="B4" s="1" t="s">
        <v>23</v>
      </c>
      <c r="C4">
        <v>0.05</v>
      </c>
      <c r="D4" t="s">
        <v>5</v>
      </c>
      <c r="E4">
        <v>157.6</v>
      </c>
      <c r="F4" t="s">
        <v>7</v>
      </c>
    </row>
    <row r="5" spans="1:9" x14ac:dyDescent="0.2">
      <c r="A5" t="s">
        <v>48</v>
      </c>
      <c r="B5" s="1" t="s">
        <v>49</v>
      </c>
      <c r="C5" s="7">
        <v>0.01</v>
      </c>
      <c r="E5">
        <v>154.25</v>
      </c>
      <c r="F5" t="s">
        <v>7</v>
      </c>
    </row>
    <row r="8" spans="1:9" x14ac:dyDescent="0.2">
      <c r="A8" s="2" t="s">
        <v>16</v>
      </c>
      <c r="B8" s="4">
        <v>10</v>
      </c>
      <c r="C8" s="2" t="s">
        <v>17</v>
      </c>
      <c r="H8" s="8"/>
      <c r="I8" t="s">
        <v>32</v>
      </c>
    </row>
    <row r="10" spans="1:9" x14ac:dyDescent="0.2">
      <c r="H10" s="5"/>
      <c r="I10" t="s">
        <v>33</v>
      </c>
    </row>
    <row r="11" spans="1:9" x14ac:dyDescent="0.2">
      <c r="B11" t="s">
        <v>18</v>
      </c>
    </row>
    <row r="12" spans="1:9" x14ac:dyDescent="0.2">
      <c r="A12" t="s">
        <v>50</v>
      </c>
      <c r="B12" s="5">
        <f>(C3*$B$8)*1000</f>
        <v>50</v>
      </c>
      <c r="C12" t="s">
        <v>19</v>
      </c>
    </row>
    <row r="13" spans="1:9" x14ac:dyDescent="0.2">
      <c r="A13" t="s">
        <v>21</v>
      </c>
      <c r="B13" s="5">
        <f t="shared" ref="B13" si="0">(C4*$B$8)*E4</f>
        <v>78.8</v>
      </c>
      <c r="C13" t="s">
        <v>19</v>
      </c>
    </row>
    <row r="14" spans="1:9" x14ac:dyDescent="0.2">
      <c r="A14" t="s">
        <v>48</v>
      </c>
      <c r="B14" s="5">
        <f>C5*B8*1000</f>
        <v>100</v>
      </c>
      <c r="C14" t="s">
        <v>19</v>
      </c>
      <c r="D14" s="11"/>
      <c r="E14" s="11"/>
    </row>
    <row r="23" spans="2:3" x14ac:dyDescent="0.2">
      <c r="B23" s="1"/>
    </row>
    <row r="24" spans="2:3" x14ac:dyDescent="0.2">
      <c r="C24" s="7"/>
    </row>
  </sheetData>
  <pageMargins left="0.7" right="0.7" top="0.78740157499999996" bottom="0.78740157499999996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I24"/>
  <sheetViews>
    <sheetView workbookViewId="0">
      <selection activeCell="B15" sqref="B15"/>
    </sheetView>
  </sheetViews>
  <sheetFormatPr baseColWidth="10" defaultRowHeight="15" x14ac:dyDescent="0.2"/>
  <cols>
    <col min="1" max="1" width="22.83203125" customWidth="1"/>
    <col min="3" max="3" width="16.6640625" customWidth="1"/>
    <col min="4" max="4" width="6.6640625" customWidth="1"/>
    <col min="5" max="5" width="8.1640625" customWidth="1"/>
    <col min="6" max="6" width="7.6640625" customWidth="1"/>
    <col min="7" max="7" width="7.1640625" customWidth="1"/>
  </cols>
  <sheetData>
    <row r="1" spans="1:9" x14ac:dyDescent="0.2">
      <c r="A1" t="s">
        <v>0</v>
      </c>
      <c r="B1" t="s">
        <v>10</v>
      </c>
      <c r="C1" t="s">
        <v>4</v>
      </c>
      <c r="E1" t="s">
        <v>6</v>
      </c>
      <c r="G1" t="s">
        <v>8</v>
      </c>
    </row>
    <row r="3" spans="1:9" x14ac:dyDescent="0.2">
      <c r="A3" t="s">
        <v>50</v>
      </c>
      <c r="B3" t="s">
        <v>51</v>
      </c>
      <c r="C3" s="7">
        <v>0.02</v>
      </c>
      <c r="E3">
        <v>288.39999999999998</v>
      </c>
      <c r="F3" t="s">
        <v>7</v>
      </c>
    </row>
    <row r="4" spans="1:9" x14ac:dyDescent="0.2">
      <c r="A4" t="s">
        <v>53</v>
      </c>
      <c r="B4" s="1" t="s">
        <v>52</v>
      </c>
      <c r="C4">
        <v>0.5</v>
      </c>
      <c r="D4" t="s">
        <v>5</v>
      </c>
      <c r="E4">
        <v>121.14</v>
      </c>
      <c r="F4" t="s">
        <v>7</v>
      </c>
    </row>
    <row r="5" spans="1:9" x14ac:dyDescent="0.2">
      <c r="A5" t="s">
        <v>46</v>
      </c>
      <c r="B5" t="s">
        <v>47</v>
      </c>
      <c r="C5">
        <v>0.1</v>
      </c>
      <c r="D5" t="s">
        <v>5</v>
      </c>
      <c r="E5">
        <v>58.44</v>
      </c>
      <c r="F5" t="s">
        <v>7</v>
      </c>
    </row>
    <row r="8" spans="1:9" x14ac:dyDescent="0.2">
      <c r="A8" s="2" t="s">
        <v>16</v>
      </c>
      <c r="B8" s="4">
        <v>10</v>
      </c>
      <c r="C8" s="2" t="s">
        <v>17</v>
      </c>
      <c r="H8" s="8"/>
      <c r="I8" t="s">
        <v>32</v>
      </c>
    </row>
    <row r="10" spans="1:9" x14ac:dyDescent="0.2">
      <c r="H10" s="5"/>
      <c r="I10" t="s">
        <v>33</v>
      </c>
    </row>
    <row r="11" spans="1:9" x14ac:dyDescent="0.2">
      <c r="B11" t="s">
        <v>18</v>
      </c>
    </row>
    <row r="12" spans="1:9" x14ac:dyDescent="0.2">
      <c r="A12" t="s">
        <v>50</v>
      </c>
      <c r="B12" s="5">
        <f>(C3*$B$8)*1000</f>
        <v>200</v>
      </c>
      <c r="C12" t="s">
        <v>19</v>
      </c>
    </row>
    <row r="13" spans="1:9" x14ac:dyDescent="0.2">
      <c r="A13" t="s">
        <v>53</v>
      </c>
      <c r="B13" s="5">
        <f t="shared" ref="B13" si="0">(C4*$B$8)*E4</f>
        <v>605.70000000000005</v>
      </c>
      <c r="C13" t="s">
        <v>19</v>
      </c>
    </row>
    <row r="14" spans="1:9" x14ac:dyDescent="0.2">
      <c r="A14" t="s">
        <v>46</v>
      </c>
      <c r="B14" s="5">
        <f>C5*B8*E5</f>
        <v>58.44</v>
      </c>
      <c r="C14" t="s">
        <v>19</v>
      </c>
      <c r="D14" s="11"/>
      <c r="E14" s="11"/>
    </row>
    <row r="23" spans="2:3" x14ac:dyDescent="0.2">
      <c r="B23" s="1"/>
    </row>
    <row r="24" spans="2:3" x14ac:dyDescent="0.2">
      <c r="C24" s="7"/>
    </row>
  </sheetData>
  <pageMargins left="0.7" right="0.7" top="0.78740157499999996" bottom="0.78740157499999996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I24"/>
  <sheetViews>
    <sheetView workbookViewId="0">
      <selection activeCell="C14" sqref="C14"/>
    </sheetView>
  </sheetViews>
  <sheetFormatPr baseColWidth="10" defaultRowHeight="15" x14ac:dyDescent="0.2"/>
  <cols>
    <col min="1" max="1" width="22.83203125" customWidth="1"/>
    <col min="3" max="3" width="16.6640625" customWidth="1"/>
    <col min="4" max="4" width="6.6640625" customWidth="1"/>
    <col min="5" max="5" width="8.1640625" customWidth="1"/>
    <col min="6" max="6" width="7.6640625" customWidth="1"/>
    <col min="7" max="7" width="7.1640625" customWidth="1"/>
  </cols>
  <sheetData>
    <row r="1" spans="1:9" x14ac:dyDescent="0.2">
      <c r="A1" t="s">
        <v>0</v>
      </c>
      <c r="B1" t="s">
        <v>10</v>
      </c>
      <c r="C1" t="s">
        <v>4</v>
      </c>
      <c r="E1" t="s">
        <v>6</v>
      </c>
      <c r="G1" t="s">
        <v>8</v>
      </c>
    </row>
    <row r="3" spans="1:9" x14ac:dyDescent="0.2">
      <c r="A3" t="s">
        <v>46</v>
      </c>
      <c r="B3" t="s">
        <v>47</v>
      </c>
      <c r="C3">
        <v>0.15</v>
      </c>
      <c r="D3" t="s">
        <v>5</v>
      </c>
      <c r="E3">
        <v>58.44</v>
      </c>
      <c r="F3" t="s">
        <v>7</v>
      </c>
    </row>
    <row r="4" spans="1:9" x14ac:dyDescent="0.2">
      <c r="A4" t="s">
        <v>21</v>
      </c>
      <c r="B4" s="1" t="s">
        <v>23</v>
      </c>
      <c r="C4">
        <v>0.05</v>
      </c>
      <c r="D4" t="s">
        <v>5</v>
      </c>
      <c r="E4">
        <v>157.6</v>
      </c>
      <c r="F4" t="s">
        <v>7</v>
      </c>
    </row>
    <row r="5" spans="1:9" x14ac:dyDescent="0.2">
      <c r="A5" t="s">
        <v>22</v>
      </c>
      <c r="B5" s="1" t="s">
        <v>26</v>
      </c>
      <c r="C5" s="7">
        <v>0.01</v>
      </c>
      <c r="E5">
        <v>625</v>
      </c>
      <c r="F5" t="s">
        <v>7</v>
      </c>
      <c r="G5">
        <v>1.07</v>
      </c>
      <c r="H5" t="s">
        <v>9</v>
      </c>
    </row>
    <row r="8" spans="1:9" x14ac:dyDescent="0.2">
      <c r="A8" s="2" t="s">
        <v>16</v>
      </c>
      <c r="B8" s="4">
        <v>10</v>
      </c>
      <c r="C8" s="2" t="s">
        <v>17</v>
      </c>
      <c r="H8" s="8"/>
      <c r="I8" t="s">
        <v>32</v>
      </c>
    </row>
    <row r="10" spans="1:9" x14ac:dyDescent="0.2">
      <c r="H10" s="5"/>
      <c r="I10" t="s">
        <v>33</v>
      </c>
    </row>
    <row r="11" spans="1:9" x14ac:dyDescent="0.2">
      <c r="B11" t="s">
        <v>18</v>
      </c>
    </row>
    <row r="12" spans="1:9" x14ac:dyDescent="0.2">
      <c r="A12" t="s">
        <v>46</v>
      </c>
      <c r="B12" s="5">
        <f>(C3*$B$8)*E3</f>
        <v>87.66</v>
      </c>
      <c r="C12" t="s">
        <v>19</v>
      </c>
    </row>
    <row r="13" spans="1:9" x14ac:dyDescent="0.2">
      <c r="A13" t="s">
        <v>21</v>
      </c>
      <c r="B13" s="5">
        <f t="shared" ref="B13" si="0">(C4*$B$8)*E4</f>
        <v>78.8</v>
      </c>
      <c r="C13" t="s">
        <v>19</v>
      </c>
    </row>
    <row r="14" spans="1:9" x14ac:dyDescent="0.2">
      <c r="A14" t="s">
        <v>22</v>
      </c>
      <c r="B14" s="5">
        <f>C5*B8*1000*G5</f>
        <v>107</v>
      </c>
      <c r="C14" t="s">
        <v>19</v>
      </c>
      <c r="D14" s="5">
        <f>(C5*$B$8)*1000</f>
        <v>100</v>
      </c>
      <c r="E14" t="s">
        <v>20</v>
      </c>
    </row>
    <row r="23" spans="2:3" x14ac:dyDescent="0.2">
      <c r="B23" s="1"/>
    </row>
    <row r="24" spans="2:3" x14ac:dyDescent="0.2">
      <c r="C24" s="7"/>
    </row>
  </sheetData>
  <pageMargins left="0.7" right="0.7" top="0.78740157499999996" bottom="0.78740157499999996" header="0.3" footer="0.3"/>
  <pageSetup paperSize="9" orientation="portrait" horizontalDpi="1200" verticalDpi="1200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J25"/>
  <sheetViews>
    <sheetView workbookViewId="0">
      <selection activeCell="B20" sqref="B20"/>
    </sheetView>
  </sheetViews>
  <sheetFormatPr baseColWidth="10" defaultRowHeight="15" x14ac:dyDescent="0.2"/>
  <cols>
    <col min="1" max="1" width="16.6640625" customWidth="1"/>
  </cols>
  <sheetData>
    <row r="1" spans="1:10" x14ac:dyDescent="0.2">
      <c r="A1" s="2" t="s">
        <v>34</v>
      </c>
    </row>
    <row r="2" spans="1:10" x14ac:dyDescent="0.2">
      <c r="B2" t="s">
        <v>4</v>
      </c>
      <c r="E2" t="s">
        <v>6</v>
      </c>
    </row>
    <row r="3" spans="1:10" x14ac:dyDescent="0.2">
      <c r="B3" s="2">
        <v>1</v>
      </c>
      <c r="C3" t="s">
        <v>5</v>
      </c>
      <c r="E3">
        <v>39.997</v>
      </c>
      <c r="F3" t="s">
        <v>7</v>
      </c>
    </row>
    <row r="5" spans="1:10" x14ac:dyDescent="0.2">
      <c r="A5" s="2" t="s">
        <v>16</v>
      </c>
      <c r="B5" s="4">
        <v>10</v>
      </c>
      <c r="C5" s="2" t="s">
        <v>17</v>
      </c>
    </row>
    <row r="7" spans="1:10" x14ac:dyDescent="0.2">
      <c r="A7" t="s">
        <v>35</v>
      </c>
      <c r="G7" s="8"/>
      <c r="H7" t="s">
        <v>32</v>
      </c>
    </row>
    <row r="9" spans="1:10" x14ac:dyDescent="0.2">
      <c r="A9" s="2" t="s">
        <v>36</v>
      </c>
      <c r="B9" s="9">
        <f>B3*B5*E3</f>
        <v>399.97</v>
      </c>
      <c r="C9" s="2" t="s">
        <v>19</v>
      </c>
      <c r="G9" s="5"/>
      <c r="H9" t="s">
        <v>33</v>
      </c>
    </row>
    <row r="10" spans="1:10" x14ac:dyDescent="0.2">
      <c r="A10" t="s">
        <v>37</v>
      </c>
    </row>
    <row r="11" spans="1:10" x14ac:dyDescent="0.2">
      <c r="A11" t="s">
        <v>38</v>
      </c>
    </row>
    <row r="14" spans="1:10" x14ac:dyDescent="0.2">
      <c r="A14" s="2" t="s">
        <v>39</v>
      </c>
    </row>
    <row r="15" spans="1:10" x14ac:dyDescent="0.2">
      <c r="B15" t="s">
        <v>4</v>
      </c>
      <c r="E15" t="s">
        <v>6</v>
      </c>
      <c r="G15" t="s">
        <v>40</v>
      </c>
      <c r="I15" t="s">
        <v>41</v>
      </c>
    </row>
    <row r="16" spans="1:10" x14ac:dyDescent="0.2">
      <c r="B16" s="2">
        <v>1</v>
      </c>
      <c r="C16" t="s">
        <v>5</v>
      </c>
      <c r="E16">
        <v>36.46</v>
      </c>
      <c r="F16" t="s">
        <v>7</v>
      </c>
      <c r="G16">
        <v>1.19</v>
      </c>
      <c r="H16" t="s">
        <v>9</v>
      </c>
      <c r="I16" s="3">
        <f>G16/E16*1000*0.37</f>
        <v>12.076247942951181</v>
      </c>
      <c r="J16" t="s">
        <v>5</v>
      </c>
    </row>
    <row r="17" spans="1:9" x14ac:dyDescent="0.2">
      <c r="B17" s="2">
        <v>1.02</v>
      </c>
      <c r="C17" t="s">
        <v>9</v>
      </c>
      <c r="I17" s="3"/>
    </row>
    <row r="19" spans="1:9" x14ac:dyDescent="0.2">
      <c r="A19" s="2" t="s">
        <v>16</v>
      </c>
      <c r="B19" s="4">
        <v>10</v>
      </c>
      <c r="C19" s="2" t="s">
        <v>17</v>
      </c>
    </row>
    <row r="21" spans="1:9" x14ac:dyDescent="0.2">
      <c r="A21" t="s">
        <v>43</v>
      </c>
    </row>
    <row r="23" spans="1:9" x14ac:dyDescent="0.2">
      <c r="A23" s="2" t="s">
        <v>42</v>
      </c>
      <c r="B23" s="10">
        <f>B19*B16/I16*1000</f>
        <v>828.07176924823978</v>
      </c>
      <c r="C23" s="2" t="s">
        <v>20</v>
      </c>
      <c r="D23" t="s">
        <v>44</v>
      </c>
      <c r="E23" s="10">
        <f>B23*B17</f>
        <v>844.63320463320463</v>
      </c>
      <c r="F23" s="2" t="s">
        <v>19</v>
      </c>
    </row>
    <row r="24" spans="1:9" x14ac:dyDescent="0.2">
      <c r="A24" t="s">
        <v>37</v>
      </c>
    </row>
    <row r="25" spans="1:9" x14ac:dyDescent="0.2">
      <c r="A25" t="s">
        <v>38</v>
      </c>
    </row>
  </sheetData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Macintosh Excel</Application>
  <DocSecurity>0</DocSecurity>
  <ScaleCrop>false</ScaleCrop>
  <HeadingPairs>
    <vt:vector size="2" baseType="variant">
      <vt:variant>
        <vt:lpstr>Arbeitsblätter</vt:lpstr>
      </vt:variant>
      <vt:variant>
        <vt:i4>7</vt:i4>
      </vt:variant>
    </vt:vector>
  </HeadingPairs>
  <TitlesOfParts>
    <vt:vector size="7" baseType="lpstr">
      <vt:lpstr>Pufferlösung 1 (GuSCN)</vt:lpstr>
      <vt:lpstr>Pufferlösung 2 (GuSCN)</vt:lpstr>
      <vt:lpstr>Pufferlösung 3</vt:lpstr>
      <vt:lpstr>Pufferlösung 4</vt:lpstr>
      <vt:lpstr>Pufferlösung 5</vt:lpstr>
      <vt:lpstr>Pufferlösung 6</vt:lpstr>
      <vt:lpstr>Lösungen zum pH einstellen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Ulrich S. Schubert</dc:creator>
  <cp:keywords/>
  <dc:description/>
  <cp:lastModifiedBy>ulrich.schubert</cp:lastModifiedBy>
  <dcterms:created xsi:type="dcterms:W3CDTF">2020-03-23T08:29:13Z</dcterms:created>
  <dcterms:modified xsi:type="dcterms:W3CDTF">2020-03-24T14:20:46Z</dcterms:modified>
  <cp:category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TBCO_ScreenResolution">
    <vt:lpwstr>96 96 1920 1080</vt:lpwstr>
  </property>
</Properties>
</file>